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<sst xmlns="http://schemas.openxmlformats.org/spreadsheetml/2006/main" count="171" uniqueCount="123">
  <si>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</si>
  <si>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</si>
  <si>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</si>
  <si>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</si>
  <si>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</si>
  <si>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</si>
  <si>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</si>
  <si>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</si>
  <si>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</si>
  <si>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</si>
  <si>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</si>
  <si>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</si>
  <si>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</si>
  <si>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</si>
  <si>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</si>
  <si>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</si>
  <si>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</si>
  <si>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</si>
  <si>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</si>
  <si>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</si>
  <si>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</si>
  <si>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</si>
  <si>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</si>
  <si>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</si>
  <si>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</si>
  <si>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</si>
  <si>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</si>
  <si>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</si>
  <si>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</si>
  <si>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</si>
  <si>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</si>
  <si>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</si>
  <si>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</si>
  <si>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</si>
  <si>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</si>
  <si>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</si>
  <si>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</si>
  <si>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</si>
  <si>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</si>
  <si>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</si>
  <si>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</si>
  <si>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</si>
  <si>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</si>
  <si>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</si>
  <si>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</si>
  <si>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</si>
  <si>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</si>
  <si>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</si>
  <si>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</si>
  <si>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</si>
  <si>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</si>
  <si>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</si>
  <si>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</si>
  <si>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</si>
  <si>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</si>
  <si>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</si>
  <si>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</si>
  <si>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</si>
  <si>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</si>
  <si>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</si>
  <si>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</si>
  <si>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</si>
  <si>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</si>
  <si>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</si>
  <si>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</si>
  <si>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</si>
  <si>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</si>
  <si>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</si>
  <si>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</si>
  <si>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</si>
  <si>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</si>
  <si>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</si>
  <si>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</si>
  <si>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</si>
  <si>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</si>
  <si>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</si>
  <si>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</si>
  <si>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</si>
  <si>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</si>
  <si>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</si>
  <si>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</si>
  <si>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</si>
  <si>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</si>
  <si>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</si>
  <si>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</si>
  <si>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</si>
  <si>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</si>
  <si>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</si>
  <si>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</si>
  <si>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</si>
  <si>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</si>
  <si>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</si>
  <si>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</si>
  <si>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</si>
  <si>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</si>
  <si>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</si>
  <si>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</si>
  <si>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</si>
  <si>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</si>
  <si>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</si>
  <si>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</si>
  <si>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</si>
  <si>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</si>
  <si>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</si>
  <si>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</si>
  <si>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</si>
  <si>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</si>
  <si>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</si>
  <si>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</si>
  <si>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</si>
  <si>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</si>
  <si>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</si>
  <si>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</si>
  <si>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</si>
  <si>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</si>
  <si>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</si>
  <si>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</si>
  <si>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</si>
  <si>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</si>
  <si>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</si>
  <si>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</si>
  <si>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</si>
  <si>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08.12.2015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</si>
</sst>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6612018"/>
        <c:axId val="59508163"/>
      </c:bar3D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8163"/>
        <c:crosses val="autoZero"/>
        <c:auto val="1"/>
        <c:lblOffset val="100"/>
        <c:tickLblSkip val="1"/>
        <c:noMultiLvlLbl val="0"/>
      </c:catAx>
      <c:valAx>
        <c:axId val="59508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65811420"/>
        <c:axId val="55431869"/>
      </c:bar3D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31869"/>
        <c:crosses val="autoZero"/>
        <c:auto val="1"/>
        <c:lblOffset val="100"/>
        <c:tickLblSkip val="1"/>
        <c:noMultiLvlLbl val="0"/>
      </c:catAx>
      <c:valAx>
        <c:axId val="5543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29124774"/>
        <c:axId val="60796375"/>
      </c:bar3D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247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10296464"/>
        <c:axId val="25559313"/>
      </c:bar3D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28707226"/>
        <c:axId val="57038443"/>
      </c:bar3D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8443"/>
        <c:crosses val="autoZero"/>
        <c:auto val="1"/>
        <c:lblOffset val="100"/>
        <c:tickLblSkip val="2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43583940"/>
        <c:axId val="56711141"/>
      </c:bar3D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40638222"/>
        <c:axId val="30199679"/>
      </c:bar3D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3361656"/>
        <c:axId val="30254905"/>
      </c:bar3D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3858690"/>
        <c:axId val="34728211"/>
      </c:bar3DChart>
      <c:catAx>
        <c:axId val="38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+93.9+0.1+116+2361+124.2+1521.7</f>
        <v>312759.8000000001</v>
      </c>
      <c r="E6" s="3">
        <f>D6/D149*100</f>
        <v>36.09423531358631</v>
      </c>
      <c r="F6" s="3" t="e">
        <f>D6/B6*100</f>
        <v>#DIV/0!</v>
      </c>
      <c r="G6" s="3">
        <f aca="true" t="shared" si="0" ref="G6:G43">D6/C6*100</f>
        <v>85.70332480117594</v>
      </c>
      <c r="H6" s="3">
        <f>B6-D6</f>
        <v>-312759.8000000001</v>
      </c>
      <c r="I6" s="3">
        <f aca="true" t="shared" si="1" ref="I6:I43">C6-D6</f>
        <v>52173.299999999814</v>
      </c>
    </row>
    <row r="7" spans="1:9" s="44" customFormat="1" ht="18.75">
      <c r="A7" s="116" t="s">
        <v>105</v>
      </c>
      <c r="B7" s="109"/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</f>
        <v>156022.70000000007</v>
      </c>
      <c r="E7" s="107">
        <f>D7/D6*100</f>
        <v>49.885790948836785</v>
      </c>
      <c r="F7" s="107" t="e">
        <f>D7/B7*100</f>
        <v>#DIV/0!</v>
      </c>
      <c r="G7" s="107">
        <f>D7/C7*100</f>
        <v>86.47390225991053</v>
      </c>
      <c r="H7" s="107">
        <f>B7-D7</f>
        <v>-156022.70000000007</v>
      </c>
      <c r="I7" s="107">
        <f t="shared" si="1"/>
        <v>24404.79999999993</v>
      </c>
    </row>
    <row r="8" spans="1:9" ht="18">
      <c r="A8" s="29" t="s">
        <v>3</v>
      </c>
      <c r="B8" s="49"/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</f>
        <v>245676.79999999996</v>
      </c>
      <c r="E8" s="1">
        <f>D8/D6*100</f>
        <v>78.55127161483026</v>
      </c>
      <c r="F8" s="1" t="e">
        <f>D8/B8*100</f>
        <v>#DIV/0!</v>
      </c>
      <c r="G8" s="1">
        <f t="shared" si="0"/>
        <v>89.23973065000408</v>
      </c>
      <c r="H8" s="1">
        <f>B8-D8</f>
        <v>-245676.79999999996</v>
      </c>
      <c r="I8" s="1">
        <f t="shared" si="1"/>
        <v>29623.000000000087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</f>
        <v>39.00000000000001</v>
      </c>
      <c r="E9" s="12">
        <f>D9/D6*100</f>
        <v>0.012469633245704848</v>
      </c>
      <c r="F9" s="134" t="e">
        <f>D9/B9*100</f>
        <v>#DIV/0!</v>
      </c>
      <c r="G9" s="1">
        <f t="shared" si="0"/>
        <v>86.28318584070797</v>
      </c>
      <c r="H9" s="1">
        <f aca="true" t="shared" si="2" ref="H9:H43">B9-D9</f>
        <v>-39.00000000000001</v>
      </c>
      <c r="I9" s="1">
        <f t="shared" si="1"/>
        <v>6.199999999999996</v>
      </c>
    </row>
    <row r="10" spans="1:9" ht="18">
      <c r="A10" s="29" t="s">
        <v>1</v>
      </c>
      <c r="B10" s="49"/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</f>
        <v>17920.7</v>
      </c>
      <c r="E10" s="1">
        <f>D10/D6*100</f>
        <v>5.729860423238535</v>
      </c>
      <c r="F10" s="1" t="e">
        <f aca="true" t="shared" si="3" ref="F10:F41">D10/B10*100</f>
        <v>#DIV/0!</v>
      </c>
      <c r="G10" s="1">
        <f t="shared" si="0"/>
        <v>81.1710458969911</v>
      </c>
      <c r="H10" s="1">
        <f t="shared" si="2"/>
        <v>-17920.7</v>
      </c>
      <c r="I10" s="1">
        <f t="shared" si="1"/>
        <v>4156.999999999996</v>
      </c>
    </row>
    <row r="11" spans="1:9" ht="18">
      <c r="A11" s="29" t="s">
        <v>0</v>
      </c>
      <c r="B11" s="49"/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</f>
        <v>45144.00000000002</v>
      </c>
      <c r="E11" s="1">
        <f>D11/D6*100</f>
        <v>14.43408008318205</v>
      </c>
      <c r="F11" s="1" t="e">
        <f t="shared" si="3"/>
        <v>#DIV/0!</v>
      </c>
      <c r="G11" s="1">
        <f t="shared" si="0"/>
        <v>73.46496402748919</v>
      </c>
      <c r="H11" s="1">
        <f t="shared" si="2"/>
        <v>-45144.00000000002</v>
      </c>
      <c r="I11" s="1">
        <f t="shared" si="1"/>
        <v>16305.699999999975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</f>
        <v>236.79999999999995</v>
      </c>
      <c r="E12" s="1">
        <f>D12/D6*100</f>
        <v>0.07571305519443351</v>
      </c>
      <c r="F12" s="1" t="e">
        <f t="shared" si="3"/>
        <v>#DIV/0!</v>
      </c>
      <c r="G12" s="1">
        <f t="shared" si="0"/>
        <v>86.2031306880233</v>
      </c>
      <c r="H12" s="1">
        <f t="shared" si="2"/>
        <v>-236.79999999999995</v>
      </c>
      <c r="I12" s="1">
        <f t="shared" si="1"/>
        <v>37.900000000000034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5785.999999999881</v>
      </c>
      <c r="D13" s="50">
        <f>D6-D8-D9-D10-D11-D12</f>
        <v>3742.5000000001264</v>
      </c>
      <c r="E13" s="1">
        <f>D13/D6*100</f>
        <v>1.1966051903090247</v>
      </c>
      <c r="F13" s="1" t="e">
        <f t="shared" si="3"/>
        <v>#DIV/0!</v>
      </c>
      <c r="G13" s="1">
        <f t="shared" si="0"/>
        <v>64.681991012793</v>
      </c>
      <c r="H13" s="1">
        <f t="shared" si="2"/>
        <v>-3742.5000000001264</v>
      </c>
      <c r="I13" s="1">
        <f t="shared" si="1"/>
        <v>2043.4999999997544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</f>
        <v>214583.69999999992</v>
      </c>
      <c r="E18" s="3">
        <f>D18/D149*100</f>
        <v>24.764162664958878</v>
      </c>
      <c r="F18" s="3" t="e">
        <f>D18/B18*100</f>
        <v>#DIV/0!</v>
      </c>
      <c r="G18" s="3">
        <f t="shared" si="0"/>
        <v>87.64159624378627</v>
      </c>
      <c r="H18" s="3">
        <f>B18-D18</f>
        <v>-214583.69999999992</v>
      </c>
      <c r="I18" s="3">
        <f t="shared" si="1"/>
        <v>30258.600000000093</v>
      </c>
    </row>
    <row r="19" spans="1:9" s="44" customFormat="1" ht="18.75">
      <c r="A19" s="116" t="s">
        <v>106</v>
      </c>
      <c r="B19" s="109"/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</f>
        <v>178174.59999999998</v>
      </c>
      <c r="E19" s="107">
        <f>D19/D18*100</f>
        <v>83.03268141988418</v>
      </c>
      <c r="F19" s="107" t="e">
        <f t="shared" si="3"/>
        <v>#DIV/0!</v>
      </c>
      <c r="G19" s="107">
        <f t="shared" si="0"/>
        <v>92.62343103847122</v>
      </c>
      <c r="H19" s="107">
        <f t="shared" si="2"/>
        <v>-178174.59999999998</v>
      </c>
      <c r="I19" s="107">
        <f t="shared" si="1"/>
        <v>14189.900000000023</v>
      </c>
    </row>
    <row r="20" spans="1:9" ht="18">
      <c r="A20" s="29" t="s">
        <v>5</v>
      </c>
      <c r="B20" s="49"/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</f>
        <v>172340.60000000003</v>
      </c>
      <c r="E20" s="1">
        <f>D20/D18*100</f>
        <v>80.31392878396639</v>
      </c>
      <c r="F20" s="1" t="e">
        <f t="shared" si="3"/>
        <v>#DIV/0!</v>
      </c>
      <c r="G20" s="1">
        <f t="shared" si="0"/>
        <v>90.28972348933938</v>
      </c>
      <c r="H20" s="1">
        <f t="shared" si="2"/>
        <v>-172340.60000000003</v>
      </c>
      <c r="I20" s="1">
        <f t="shared" si="1"/>
        <v>18534.49999999997</v>
      </c>
    </row>
    <row r="21" spans="1:9" ht="18">
      <c r="A21" s="29" t="s">
        <v>2</v>
      </c>
      <c r="B21" s="49"/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</f>
        <v>11820.499999999998</v>
      </c>
      <c r="E21" s="1">
        <f>D21/D18*100</f>
        <v>5.508573111564393</v>
      </c>
      <c r="F21" s="1" t="e">
        <f t="shared" si="3"/>
        <v>#DIV/0!</v>
      </c>
      <c r="G21" s="1">
        <f t="shared" si="0"/>
        <v>88.74649008213582</v>
      </c>
      <c r="H21" s="1">
        <f t="shared" si="2"/>
        <v>-11820.499999999998</v>
      </c>
      <c r="I21" s="1">
        <f t="shared" si="1"/>
        <v>1498.9000000000015</v>
      </c>
    </row>
    <row r="22" spans="1:9" ht="18">
      <c r="A22" s="29" t="s">
        <v>1</v>
      </c>
      <c r="B22" s="49"/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</f>
        <v>3159.299999999999</v>
      </c>
      <c r="E22" s="1">
        <f>D22/D18*100</f>
        <v>1.4722926298689043</v>
      </c>
      <c r="F22" s="1" t="e">
        <f t="shared" si="3"/>
        <v>#DIV/0!</v>
      </c>
      <c r="G22" s="1">
        <f t="shared" si="0"/>
        <v>93.55899076048327</v>
      </c>
      <c r="H22" s="1">
        <f t="shared" si="2"/>
        <v>-3159.299999999999</v>
      </c>
      <c r="I22" s="1">
        <f t="shared" si="1"/>
        <v>217.50000000000136</v>
      </c>
    </row>
    <row r="23" spans="1:9" ht="18">
      <c r="A23" s="29" t="s">
        <v>0</v>
      </c>
      <c r="B23" s="49"/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</f>
        <v>17248.6</v>
      </c>
      <c r="E23" s="1">
        <f>D23/D18*100</f>
        <v>8.038168789148479</v>
      </c>
      <c r="F23" s="1" t="e">
        <f t="shared" si="3"/>
        <v>#DIV/0!</v>
      </c>
      <c r="G23" s="1">
        <f t="shared" si="0"/>
        <v>67.31686375521991</v>
      </c>
      <c r="H23" s="1">
        <f t="shared" si="2"/>
        <v>-17248.6</v>
      </c>
      <c r="I23" s="1">
        <f t="shared" si="1"/>
        <v>8374.400000000001</v>
      </c>
    </row>
    <row r="24" spans="1:9" ht="18">
      <c r="A24" s="29" t="s">
        <v>15</v>
      </c>
      <c r="B24" s="49"/>
      <c r="C24" s="50">
        <f>1528.1-5.9-42</f>
        <v>1480.1999999999998</v>
      </c>
      <c r="D24" s="51">
        <f>111+58.1+166.1+55.7+24.9+10.1-0.1+89.8+44.2+0.1+106.9+106.7+78.8+27.8+48.4+56.6+13.9-0.2+32.5+28.8+69.2+0.1+9.8+112.6+3.1-0.1</f>
        <v>1254.7999999999995</v>
      </c>
      <c r="E24" s="1">
        <f>D24/D18*100</f>
        <v>0.5847601658467069</v>
      </c>
      <c r="F24" s="1" t="e">
        <f t="shared" si="3"/>
        <v>#DIV/0!</v>
      </c>
      <c r="G24" s="1">
        <f t="shared" si="0"/>
        <v>84.77232806377513</v>
      </c>
      <c r="H24" s="1">
        <f t="shared" si="2"/>
        <v>-1254.7999999999995</v>
      </c>
      <c r="I24" s="1">
        <f t="shared" si="1"/>
        <v>225.40000000000032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10167.800000000007</v>
      </c>
      <c r="D25" s="50">
        <f>D18-D20-D21-D22-D23-D24</f>
        <v>8759.899999999892</v>
      </c>
      <c r="E25" s="1">
        <f>D25/D18*100</f>
        <v>4.082276519605122</v>
      </c>
      <c r="F25" s="1" t="e">
        <f t="shared" si="3"/>
        <v>#DIV/0!</v>
      </c>
      <c r="G25" s="1">
        <f t="shared" si="0"/>
        <v>86.15334684002327</v>
      </c>
      <c r="H25" s="1">
        <f t="shared" si="2"/>
        <v>-8759.899999999892</v>
      </c>
      <c r="I25" s="1">
        <f t="shared" si="1"/>
        <v>1407.9000000001142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</f>
        <v>40435.499999999985</v>
      </c>
      <c r="E33" s="3">
        <f>D33/D149*100</f>
        <v>4.666483518733924</v>
      </c>
      <c r="F33" s="3" t="e">
        <f>D33/B33*100</f>
        <v>#DIV/0!</v>
      </c>
      <c r="G33" s="3">
        <f t="shared" si="0"/>
        <v>89.22022903289863</v>
      </c>
      <c r="H33" s="3">
        <f t="shared" si="2"/>
        <v>-40435.499999999985</v>
      </c>
      <c r="I33" s="3">
        <f t="shared" si="1"/>
        <v>4885.500000000007</v>
      </c>
    </row>
    <row r="34" spans="1:9" ht="18">
      <c r="A34" s="29" t="s">
        <v>3</v>
      </c>
      <c r="B34" s="49"/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71.44637756426904</v>
      </c>
      <c r="F34" s="1" t="e">
        <f t="shared" si="3"/>
        <v>#DIV/0!</v>
      </c>
      <c r="G34" s="1">
        <f t="shared" si="0"/>
        <v>89.78453352892</v>
      </c>
      <c r="H34" s="1">
        <f t="shared" si="2"/>
        <v>-28889.7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</f>
        <v>1836.3000000000004</v>
      </c>
      <c r="E36" s="1">
        <f>D36/D33*100</f>
        <v>4.541306525206814</v>
      </c>
      <c r="F36" s="1" t="e">
        <f t="shared" si="3"/>
        <v>#DIV/0!</v>
      </c>
      <c r="G36" s="1">
        <f t="shared" si="0"/>
        <v>62.71088040434398</v>
      </c>
      <c r="H36" s="1">
        <f t="shared" si="2"/>
        <v>-1836.3000000000004</v>
      </c>
      <c r="I36" s="1">
        <f t="shared" si="1"/>
        <v>1091.8999999999994</v>
      </c>
    </row>
    <row r="37" spans="1:9" s="44" customFormat="1" ht="18.75">
      <c r="A37" s="23" t="s">
        <v>7</v>
      </c>
      <c r="B37" s="58"/>
      <c r="C37" s="59">
        <f>493.5+22+99.9+37.1+54</f>
        <v>706.5</v>
      </c>
      <c r="D37" s="60">
        <f>19+12.3+0.1+11.9+3.2+10.7+22.4+14.8+37.3+30.8+8.3+7.2+2+25.1+13.4+51+75.3+5+2.8+24.5+38+3.4+3+54.3+34.4+35.4+45.5+2+1+77.4+4.4</f>
        <v>675.9</v>
      </c>
      <c r="E37" s="19">
        <f>D37/D33*100</f>
        <v>1.6715509886114928</v>
      </c>
      <c r="F37" s="19" t="e">
        <f t="shared" si="3"/>
        <v>#DIV/0!</v>
      </c>
      <c r="G37" s="19">
        <f t="shared" si="0"/>
        <v>95.6687898089172</v>
      </c>
      <c r="H37" s="19">
        <f t="shared" si="2"/>
        <v>-675.9</v>
      </c>
      <c r="I37" s="19">
        <f t="shared" si="1"/>
        <v>30.600000000000023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</f>
        <v>71.2</v>
      </c>
      <c r="E38" s="1">
        <f>D38/D33*100</f>
        <v>0.17608289745396996</v>
      </c>
      <c r="F38" s="1" t="e">
        <f t="shared" si="3"/>
        <v>#DIV/0!</v>
      </c>
      <c r="G38" s="1">
        <f t="shared" si="0"/>
        <v>95.44235924932977</v>
      </c>
      <c r="H38" s="1">
        <f t="shared" si="2"/>
        <v>-71.2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9434.99999999999</v>
      </c>
      <c r="D39" s="49">
        <f>D33-D34-D36-D37-D35-D38</f>
        <v>8962.399999999983</v>
      </c>
      <c r="E39" s="1">
        <f>D39/D33*100</f>
        <v>22.164682024458674</v>
      </c>
      <c r="F39" s="1" t="e">
        <f t="shared" si="3"/>
        <v>#DIV/0!</v>
      </c>
      <c r="G39" s="1">
        <f t="shared" si="0"/>
        <v>94.99099099099091</v>
      </c>
      <c r="H39" s="1">
        <f>B39-D39</f>
        <v>-8962.399999999983</v>
      </c>
      <c r="I39" s="1">
        <f t="shared" si="1"/>
        <v>472.60000000000764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17.7+12.2+11.2+51.1+0.8+30+0.1+18.9+27.3+43.7+9+5.4+5.6+7.8+24.4+6.4-0.1+26.1+70.2+6+6+27.3+26.1+5.1+3+1+25.2+2+11+3.6+29+1+5+4.7+31.3+9.4+0.5+9.7+28.7+7.4+0.1+1.9+2.3+1+0.1+27.3+7.4+5.9</f>
        <v>656.8</v>
      </c>
      <c r="E43" s="3">
        <f>D43/D149*100</f>
        <v>0.07579840425132475</v>
      </c>
      <c r="F43" s="3" t="e">
        <f>D43/B43*100</f>
        <v>#DIV/0!</v>
      </c>
      <c r="G43" s="3">
        <f t="shared" si="0"/>
        <v>85.53197030863393</v>
      </c>
      <c r="H43" s="3">
        <f t="shared" si="2"/>
        <v>-656.8</v>
      </c>
      <c r="I43" s="3">
        <f t="shared" si="1"/>
        <v>111.10000000000002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</f>
        <v>6598.299999999997</v>
      </c>
      <c r="E45" s="3">
        <f>D45/D149*100</f>
        <v>0.7614808324779476</v>
      </c>
      <c r="F45" s="3" t="e">
        <f>D45/B45*100</f>
        <v>#DIV/0!</v>
      </c>
      <c r="G45" s="3">
        <f aca="true" t="shared" si="4" ref="G45:G75">D45/C45*100</f>
        <v>87.62217146499516</v>
      </c>
      <c r="H45" s="3">
        <f>B45-D45</f>
        <v>-6598.299999999997</v>
      </c>
      <c r="I45" s="3">
        <f aca="true" t="shared" si="5" ref="I45:I76">C45-D45</f>
        <v>932.100000000004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</f>
        <v>5839.7</v>
      </c>
      <c r="E46" s="1">
        <f>D46/D45*100</f>
        <v>88.50309928314873</v>
      </c>
      <c r="F46" s="1" t="e">
        <f aca="true" t="shared" si="6" ref="F46:F73">D46/B46*100</f>
        <v>#DIV/0!</v>
      </c>
      <c r="G46" s="1">
        <f t="shared" si="4"/>
        <v>89.55908289241621</v>
      </c>
      <c r="H46" s="1">
        <f aca="true" t="shared" si="7" ref="H46:H73">B46-D46</f>
        <v>-5839.7</v>
      </c>
      <c r="I46" s="1">
        <f t="shared" si="5"/>
        <v>680.8000000000002</v>
      </c>
    </row>
    <row r="47" spans="1:9" ht="18">
      <c r="A47" s="29" t="s">
        <v>2</v>
      </c>
      <c r="B47" s="49"/>
      <c r="C47" s="50">
        <v>1.2</v>
      </c>
      <c r="D47" s="51">
        <f>0.3+0.4+0.3</f>
        <v>1</v>
      </c>
      <c r="E47" s="1">
        <f>D47/D45*100</f>
        <v>0.015155418819999097</v>
      </c>
      <c r="F47" s="1" t="e">
        <f t="shared" si="6"/>
        <v>#DIV/0!</v>
      </c>
      <c r="G47" s="1">
        <f t="shared" si="4"/>
        <v>83.33333333333334</v>
      </c>
      <c r="H47" s="1">
        <f t="shared" si="7"/>
        <v>-1</v>
      </c>
      <c r="I47" s="1">
        <f t="shared" si="5"/>
        <v>0.19999999999999996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</f>
        <v>45.4</v>
      </c>
      <c r="E48" s="1">
        <f>D48/D45*100</f>
        <v>0.688056014427959</v>
      </c>
      <c r="F48" s="1" t="e">
        <f t="shared" si="6"/>
        <v>#DIV/0!</v>
      </c>
      <c r="G48" s="1">
        <f t="shared" si="4"/>
        <v>75.41528239202657</v>
      </c>
      <c r="H48" s="1">
        <f t="shared" si="7"/>
        <v>-45.4</v>
      </c>
      <c r="I48" s="1">
        <f t="shared" si="5"/>
        <v>14.800000000000004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5.440795356379673</v>
      </c>
      <c r="F49" s="1" t="e">
        <f t="shared" si="6"/>
        <v>#DIV/0!</v>
      </c>
      <c r="G49" s="1">
        <f t="shared" si="4"/>
        <v>66.69143600222921</v>
      </c>
      <c r="H49" s="1">
        <f t="shared" si="7"/>
        <v>-358.99999999999983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353.19999999999783</v>
      </c>
      <c r="E50" s="1">
        <f>D50/D45*100</f>
        <v>5.352893927223648</v>
      </c>
      <c r="F50" s="1" t="e">
        <f t="shared" si="6"/>
        <v>#DIV/0!</v>
      </c>
      <c r="G50" s="1">
        <f t="shared" si="4"/>
        <v>86.10433934665932</v>
      </c>
      <c r="H50" s="1">
        <f t="shared" si="7"/>
        <v>-353.19999999999783</v>
      </c>
      <c r="I50" s="1">
        <f t="shared" si="5"/>
        <v>57.000000000003695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</f>
        <v>12772.800000000003</v>
      </c>
      <c r="E51" s="3">
        <f>D51/D149*100</f>
        <v>1.4740527676938504</v>
      </c>
      <c r="F51" s="3" t="e">
        <f>D51/B51*100</f>
        <v>#DIV/0!</v>
      </c>
      <c r="G51" s="3">
        <f t="shared" si="4"/>
        <v>84.05369834166888</v>
      </c>
      <c r="H51" s="3">
        <f>B51-D51</f>
        <v>-12772.800000000003</v>
      </c>
      <c r="I51" s="3">
        <f t="shared" si="5"/>
        <v>2423.199999999999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</f>
        <v>8367.600000000002</v>
      </c>
      <c r="E52" s="1">
        <f>D52/D51*100</f>
        <v>65.51108605787299</v>
      </c>
      <c r="F52" s="1" t="e">
        <f t="shared" si="6"/>
        <v>#DIV/0!</v>
      </c>
      <c r="G52" s="1">
        <f t="shared" si="4"/>
        <v>88.67270704180578</v>
      </c>
      <c r="H52" s="1">
        <f t="shared" si="7"/>
        <v>-8367.600000000002</v>
      </c>
      <c r="I52" s="1">
        <f t="shared" si="5"/>
        <v>1068.8999999999978</v>
      </c>
    </row>
    <row r="53" spans="1:9" ht="18">
      <c r="A53" s="29" t="s">
        <v>2</v>
      </c>
      <c r="B53" s="49"/>
      <c r="C53" s="50">
        <v>10.9</v>
      </c>
      <c r="D53" s="51">
        <f>1.4+1.4+1.2+3.1+2.2</f>
        <v>9.3</v>
      </c>
      <c r="E53" s="1">
        <f>D53/D51*100</f>
        <v>0.07281097331830137</v>
      </c>
      <c r="F53" s="1" t="e">
        <f t="shared" si="6"/>
        <v>#DIV/0!</v>
      </c>
      <c r="G53" s="1">
        <f t="shared" si="4"/>
        <v>85.3211009174312</v>
      </c>
      <c r="H53" s="1">
        <f t="shared" si="7"/>
        <v>-9.3</v>
      </c>
      <c r="I53" s="1">
        <f t="shared" si="5"/>
        <v>1.5999999999999996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</f>
        <v>209.70000000000005</v>
      </c>
      <c r="E54" s="1">
        <f>D54/D51*100</f>
        <v>1.641770011273957</v>
      </c>
      <c r="F54" s="1" t="e">
        <f t="shared" si="6"/>
        <v>#DIV/0!</v>
      </c>
      <c r="G54" s="1">
        <f t="shared" si="4"/>
        <v>79.52218430034131</v>
      </c>
      <c r="H54" s="1">
        <f t="shared" si="7"/>
        <v>-209.70000000000005</v>
      </c>
      <c r="I54" s="1">
        <f t="shared" si="5"/>
        <v>53.99999999999994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</f>
        <v>471.40000000000015</v>
      </c>
      <c r="E55" s="1">
        <f>D55/D51*100</f>
        <v>3.6906551421771265</v>
      </c>
      <c r="F55" s="1" t="e">
        <f t="shared" si="6"/>
        <v>#DIV/0!</v>
      </c>
      <c r="G55" s="1">
        <f t="shared" si="4"/>
        <v>66.05016113212837</v>
      </c>
      <c r="H55" s="1">
        <f t="shared" si="7"/>
        <v>-471.40000000000015</v>
      </c>
      <c r="I55" s="1">
        <f t="shared" si="5"/>
        <v>242.2999999999999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3714.8</v>
      </c>
      <c r="E56" s="1">
        <f>D56/D51*100</f>
        <v>29.08367781535763</v>
      </c>
      <c r="F56" s="1" t="e">
        <f t="shared" si="6"/>
        <v>#DIV/0!</v>
      </c>
      <c r="G56" s="1">
        <f t="shared" si="4"/>
        <v>77.85881958417166</v>
      </c>
      <c r="H56" s="1">
        <f t="shared" si="7"/>
        <v>-3714.8</v>
      </c>
      <c r="I56" s="1">
        <f>C56-D56</f>
        <v>1056.4000000000024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</f>
        <v>4958.2</v>
      </c>
      <c r="E58" s="3">
        <f>D58/D149*100</f>
        <v>0.5722040925074884</v>
      </c>
      <c r="F58" s="3" t="e">
        <f>D58/B58*100</f>
        <v>#DIV/0!</v>
      </c>
      <c r="G58" s="3">
        <f t="shared" si="4"/>
        <v>90.3248137285264</v>
      </c>
      <c r="H58" s="3">
        <f>B58-D58</f>
        <v>-4958.2</v>
      </c>
      <c r="I58" s="3">
        <f t="shared" si="5"/>
        <v>531.1000000000004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</f>
        <v>1386.4999999999998</v>
      </c>
      <c r="E59" s="1">
        <f>D59/D58*100</f>
        <v>27.9637771772014</v>
      </c>
      <c r="F59" s="1" t="e">
        <f t="shared" si="6"/>
        <v>#DIV/0!</v>
      </c>
      <c r="G59" s="1">
        <f t="shared" si="4"/>
        <v>88.4642378612901</v>
      </c>
      <c r="H59" s="1">
        <f t="shared" si="7"/>
        <v>-1386.4999999999998</v>
      </c>
      <c r="I59" s="1">
        <f t="shared" si="5"/>
        <v>180.80000000000018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5.975959017385342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</f>
        <v>271.5000000000001</v>
      </c>
      <c r="E61" s="1">
        <f>D61/D58*100</f>
        <v>5.475777499899159</v>
      </c>
      <c r="F61" s="1" t="e">
        <f t="shared" si="6"/>
        <v>#DIV/0!</v>
      </c>
      <c r="G61" s="1">
        <f t="shared" si="4"/>
        <v>58.41222030981069</v>
      </c>
      <c r="H61" s="1">
        <f t="shared" si="7"/>
        <v>-271.5000000000001</v>
      </c>
      <c r="I61" s="1">
        <f t="shared" si="5"/>
        <v>193.2999999999999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57.91617925860191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205.2999999999994</v>
      </c>
      <c r="D63" s="50">
        <f>D58-D59-D61-D62-D60</f>
        <v>132.2999999999999</v>
      </c>
      <c r="E63" s="1">
        <f>D63/D58*100</f>
        <v>2.668307046912184</v>
      </c>
      <c r="F63" s="1" t="e">
        <f t="shared" si="6"/>
        <v>#DIV/0!</v>
      </c>
      <c r="G63" s="1">
        <f t="shared" si="4"/>
        <v>64.44227959084282</v>
      </c>
      <c r="H63" s="1">
        <f t="shared" si="7"/>
        <v>-132.2999999999999</v>
      </c>
      <c r="I63" s="1">
        <f t="shared" si="5"/>
        <v>72.99999999999949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300.1000000000001</v>
      </c>
      <c r="E68" s="42">
        <f>D68/D149*100</f>
        <v>0.03463322337975421</v>
      </c>
      <c r="F68" s="3" t="e">
        <f>D68/B68*100</f>
        <v>#DIV/0!</v>
      </c>
      <c r="G68" s="3">
        <f t="shared" si="4"/>
        <v>81.06428957320368</v>
      </c>
      <c r="H68" s="3">
        <f>B68-D68</f>
        <v>-300.1000000000001</v>
      </c>
      <c r="I68" s="3">
        <f t="shared" si="5"/>
        <v>70.09999999999997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</f>
        <v>288.80000000000007</v>
      </c>
      <c r="E69" s="1">
        <f>D69/D68*100</f>
        <v>96.23458847050983</v>
      </c>
      <c r="F69" s="1" t="e">
        <f t="shared" si="6"/>
        <v>#DIV/0!</v>
      </c>
      <c r="G69" s="1">
        <f t="shared" si="4"/>
        <v>93.28165374677005</v>
      </c>
      <c r="H69" s="1">
        <f t="shared" si="7"/>
        <v>-288.80000000000007</v>
      </c>
      <c r="I69" s="1">
        <f t="shared" si="5"/>
        <v>20.799999999999955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3.9127423822714675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</f>
        <v>43998.89999999999</v>
      </c>
      <c r="E89" s="3">
        <f>D89/D149*100</f>
        <v>5.077719867255803</v>
      </c>
      <c r="F89" s="3" t="e">
        <f aca="true" t="shared" si="10" ref="F89:F95">D89/B89*100</f>
        <v>#DIV/0!</v>
      </c>
      <c r="G89" s="3">
        <f t="shared" si="8"/>
        <v>87.68057169161969</v>
      </c>
      <c r="H89" s="3">
        <f aca="true" t="shared" si="11" ref="H89:H95">B89-D89</f>
        <v>-43998.89999999999</v>
      </c>
      <c r="I89" s="3">
        <f t="shared" si="9"/>
        <v>6182.000000000015</v>
      </c>
    </row>
    <row r="90" spans="1:9" ht="18">
      <c r="A90" s="29" t="s">
        <v>3</v>
      </c>
      <c r="B90" s="49"/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</f>
        <v>37581.299999999996</v>
      </c>
      <c r="E90" s="1">
        <f>D90/D89*100</f>
        <v>85.4141808090657</v>
      </c>
      <c r="F90" s="1" t="e">
        <f t="shared" si="10"/>
        <v>#DIV/0!</v>
      </c>
      <c r="G90" s="1">
        <f t="shared" si="8"/>
        <v>90.77608695652172</v>
      </c>
      <c r="H90" s="1">
        <f t="shared" si="11"/>
        <v>-37581.299999999996</v>
      </c>
      <c r="I90" s="1">
        <f t="shared" si="9"/>
        <v>3818.7000000000044</v>
      </c>
    </row>
    <row r="91" spans="1:9" ht="18">
      <c r="A91" s="29" t="s">
        <v>32</v>
      </c>
      <c r="B91" s="49"/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</f>
        <v>1391.5000000000005</v>
      </c>
      <c r="E91" s="1">
        <f>D91/D89*100</f>
        <v>3.162579064476614</v>
      </c>
      <c r="F91" s="1" t="e">
        <f t="shared" si="10"/>
        <v>#DIV/0!</v>
      </c>
      <c r="G91" s="1">
        <f t="shared" si="8"/>
        <v>55.51344450650285</v>
      </c>
      <c r="H91" s="1">
        <f t="shared" si="11"/>
        <v>-1391.5000000000005</v>
      </c>
      <c r="I91" s="1">
        <f t="shared" si="9"/>
        <v>1115.0999999999995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6274.300000000001</v>
      </c>
      <c r="D93" s="50">
        <f>D89-D90-D91-D92</f>
        <v>5026.099999999991</v>
      </c>
      <c r="E93" s="1">
        <f>D93/D89*100</f>
        <v>11.42324012645769</v>
      </c>
      <c r="F93" s="1" t="e">
        <f t="shared" si="10"/>
        <v>#DIV/0!</v>
      </c>
      <c r="G93" s="1">
        <f>D93/C93*100</f>
        <v>80.10614729930016</v>
      </c>
      <c r="H93" s="1">
        <f t="shared" si="11"/>
        <v>-5026.099999999991</v>
      </c>
      <c r="I93" s="1">
        <f>C93-D93</f>
        <v>1248.2000000000098</v>
      </c>
    </row>
    <row r="94" spans="1:9" ht="18.75">
      <c r="A94" s="120" t="s">
        <v>12</v>
      </c>
      <c r="B94" s="125"/>
      <c r="C94" s="127">
        <f>48638.3+1900-424+424+830+1679.1+0.1+2819.7+1149.3+400-0.1</f>
        <v>57416.4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</f>
        <v>52906.10000000002</v>
      </c>
      <c r="E94" s="119">
        <f>D94/D149*100</f>
        <v>6.105660711268292</v>
      </c>
      <c r="F94" s="123" t="e">
        <f t="shared" si="10"/>
        <v>#DIV/0!</v>
      </c>
      <c r="G94" s="118">
        <f>D94/C94*100</f>
        <v>92.1445789008019</v>
      </c>
      <c r="H94" s="124">
        <f t="shared" si="11"/>
        <v>-52906.10000000002</v>
      </c>
      <c r="I94" s="119">
        <f>C94-D94</f>
        <v>4510.299999999981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</f>
        <v>3813.500000000001</v>
      </c>
      <c r="E95" s="131">
        <f>D95/D94*100</f>
        <v>7.208053513678006</v>
      </c>
      <c r="F95" s="132" t="e">
        <f t="shared" si="10"/>
        <v>#DIV/0!</v>
      </c>
      <c r="G95" s="133">
        <f>D95/C95*100</f>
        <v>78.00642297543317</v>
      </c>
      <c r="H95" s="122">
        <f t="shared" si="11"/>
        <v>-3813.500000000001</v>
      </c>
      <c r="I95" s="96">
        <f>C95-D95</f>
        <v>1075.199999999999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</f>
        <v>6860.207000000005</v>
      </c>
      <c r="E101" s="25">
        <f>D101/D149*100</f>
        <v>0.7917063694180394</v>
      </c>
      <c r="F101" s="25" t="e">
        <f>D101/B101*100</f>
        <v>#DIV/0!</v>
      </c>
      <c r="G101" s="25">
        <f aca="true" t="shared" si="12" ref="G101:G147">D101/C101*100</f>
        <v>66.25274757112786</v>
      </c>
      <c r="H101" s="25">
        <f aca="true" t="shared" si="13" ref="H101:H106">B101-D101</f>
        <v>-6860.207000000005</v>
      </c>
      <c r="I101" s="25">
        <f aca="true" t="shared" si="14" ref="I101:I147">C101-D101</f>
        <v>3494.3929999999955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</f>
        <v>6197.299999999998</v>
      </c>
      <c r="E103" s="1">
        <f>D103/D101*100</f>
        <v>90.33692423566802</v>
      </c>
      <c r="F103" s="1" t="e">
        <f aca="true" t="shared" si="15" ref="F103:F147">D103/B103*100</f>
        <v>#DIV/0!</v>
      </c>
      <c r="G103" s="1">
        <f t="shared" si="12"/>
        <v>66.50890749087785</v>
      </c>
      <c r="H103" s="1">
        <f t="shared" si="13"/>
        <v>-6197.299999999998</v>
      </c>
      <c r="I103" s="1">
        <f t="shared" si="14"/>
        <v>3120.7000000000035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662.9070000000065</v>
      </c>
      <c r="E105" s="96">
        <f>D105/D101*100</f>
        <v>9.663075764331982</v>
      </c>
      <c r="F105" s="96" t="e">
        <f t="shared" si="15"/>
        <v>#DIV/0!</v>
      </c>
      <c r="G105" s="96">
        <f t="shared" si="12"/>
        <v>63.95012540999493</v>
      </c>
      <c r="H105" s="96">
        <f>B105-D105</f>
        <v>-662.9070000000065</v>
      </c>
      <c r="I105" s="96">
        <f t="shared" si="14"/>
        <v>373.692999999992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185259.59999999998</v>
      </c>
      <c r="D106" s="93">
        <f>SUM(D107:D146)-D114-D118+D147-D138-D139-D108-D111-D121-D122-D136-D130-D128</f>
        <v>169678.6</v>
      </c>
      <c r="E106" s="94">
        <f>D106/D149*100</f>
        <v>19.58186223446838</v>
      </c>
      <c r="F106" s="94" t="e">
        <f>D106/B106*100</f>
        <v>#DIV/0!</v>
      </c>
      <c r="G106" s="94">
        <f t="shared" si="12"/>
        <v>91.58963961921542</v>
      </c>
      <c r="H106" s="94">
        <f t="shared" si="13"/>
        <v>-169678.6</v>
      </c>
      <c r="I106" s="94">
        <f t="shared" si="14"/>
        <v>15580.99999999997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</f>
        <v>1185.8000000000002</v>
      </c>
      <c r="E107" s="6">
        <f>D107/D106*100</f>
        <v>0.6988506505829257</v>
      </c>
      <c r="F107" s="6" t="e">
        <f t="shared" si="15"/>
        <v>#DIV/0!</v>
      </c>
      <c r="G107" s="6">
        <f t="shared" si="12"/>
        <v>60.46298184784826</v>
      </c>
      <c r="H107" s="6">
        <f aca="true" t="shared" si="16" ref="H107:H147">B107-D107</f>
        <v>-1185.8000000000002</v>
      </c>
      <c r="I107" s="6">
        <f t="shared" si="14"/>
        <v>775.3999999999999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</f>
        <v>515.5999999999999</v>
      </c>
      <c r="E108" s="1"/>
      <c r="F108" s="1" t="e">
        <f t="shared" si="15"/>
        <v>#DIV/0!</v>
      </c>
      <c r="G108" s="1">
        <f t="shared" si="12"/>
        <v>62.595605196066515</v>
      </c>
      <c r="H108" s="1">
        <f t="shared" si="16"/>
        <v>-515.5999999999999</v>
      </c>
      <c r="I108" s="1">
        <f t="shared" si="14"/>
        <v>308.10000000000014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0.35313822721309585</v>
      </c>
      <c r="F109" s="6" t="e">
        <f>D109/B109*100</f>
        <v>#DIV/0!</v>
      </c>
      <c r="G109" s="6">
        <f t="shared" si="12"/>
        <v>66.29785350741315</v>
      </c>
      <c r="H109" s="6">
        <f t="shared" si="16"/>
        <v>-599.2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/>
      <c r="C110" s="60">
        <f>71.8+12.8</f>
        <v>84.6</v>
      </c>
      <c r="D110" s="83">
        <f>5.3+5.3+0.5+1.7+6+6+6</f>
        <v>30.799999999999997</v>
      </c>
      <c r="E110" s="6">
        <f>D110/D106*100</f>
        <v>0.018151964950205858</v>
      </c>
      <c r="F110" s="6" t="e">
        <f t="shared" si="15"/>
        <v>#DIV/0!</v>
      </c>
      <c r="G110" s="6">
        <f t="shared" si="12"/>
        <v>36.406619385342786</v>
      </c>
      <c r="H110" s="6">
        <f t="shared" si="16"/>
        <v>-30.799999999999997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</f>
        <v>60.20000000000002</v>
      </c>
      <c r="E112" s="6">
        <f>D112/D106*100</f>
        <v>0.03547884058449328</v>
      </c>
      <c r="F112" s="6" t="e">
        <f t="shared" si="15"/>
        <v>#DIV/0!</v>
      </c>
      <c r="G112" s="6">
        <f t="shared" si="12"/>
        <v>89.31750741839764</v>
      </c>
      <c r="H112" s="6">
        <f t="shared" si="16"/>
        <v>-60.20000000000002</v>
      </c>
      <c r="I112" s="6">
        <f t="shared" si="14"/>
        <v>7.199999999999989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</f>
        <v>1226.9000000000005</v>
      </c>
      <c r="E113" s="6">
        <f>D113/D106*100</f>
        <v>0.723072915500246</v>
      </c>
      <c r="F113" s="6" t="e">
        <f t="shared" si="15"/>
        <v>#DIV/0!</v>
      </c>
      <c r="G113" s="6">
        <f t="shared" si="12"/>
        <v>80.05872756933118</v>
      </c>
      <c r="H113" s="6">
        <f t="shared" si="16"/>
        <v>-1226.9000000000005</v>
      </c>
      <c r="I113" s="6">
        <f t="shared" si="14"/>
        <v>305.59999999999945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0.021216582409331525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</f>
        <v>124.1</v>
      </c>
      <c r="E116" s="6">
        <f>D116/D106*100</f>
        <v>0.07313827436105673</v>
      </c>
      <c r="F116" s="6" t="e">
        <f>D116/B116*100</f>
        <v>#DIV/0!</v>
      </c>
      <c r="G116" s="6">
        <f t="shared" si="12"/>
        <v>50.61174551386623</v>
      </c>
      <c r="H116" s="6">
        <f t="shared" si="16"/>
        <v>-124.1</v>
      </c>
      <c r="I116" s="6">
        <f t="shared" si="14"/>
        <v>121.1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</f>
        <v>219.69999999999996</v>
      </c>
      <c r="E117" s="6">
        <f>D117/D106*100</f>
        <v>0.1294800876480593</v>
      </c>
      <c r="F117" s="6" t="e">
        <f t="shared" si="15"/>
        <v>#DIV/0!</v>
      </c>
      <c r="G117" s="6">
        <f t="shared" si="12"/>
        <v>90.97308488612835</v>
      </c>
      <c r="H117" s="6">
        <f t="shared" si="16"/>
        <v>-219.69999999999996</v>
      </c>
      <c r="I117" s="6">
        <f t="shared" si="14"/>
        <v>21.80000000000004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</f>
        <v>168.89999999999998</v>
      </c>
      <c r="E118" s="1"/>
      <c r="F118" s="1" t="e">
        <f t="shared" si="15"/>
        <v>#DIV/0!</v>
      </c>
      <c r="G118" s="1">
        <f t="shared" si="12"/>
        <v>89.88823842469397</v>
      </c>
      <c r="H118" s="1">
        <f t="shared" si="16"/>
        <v>-168.89999999999998</v>
      </c>
      <c r="I118" s="1">
        <f t="shared" si="14"/>
        <v>19.00000000000003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</f>
        <v>448.3</v>
      </c>
      <c r="E119" s="6">
        <f>D119/D106*100</f>
        <v>0.2642053859473145</v>
      </c>
      <c r="F119" s="6" t="e">
        <f t="shared" si="15"/>
        <v>#DIV/0!</v>
      </c>
      <c r="G119" s="6">
        <f t="shared" si="12"/>
        <v>26.088221601489757</v>
      </c>
      <c r="H119" s="6">
        <f t="shared" si="16"/>
        <v>-448.3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/>
      <c r="C120" s="60">
        <f>628+70+553-88+88</f>
        <v>1251</v>
      </c>
      <c r="D120" s="83">
        <f>110.6+553+71.8+70.5+84.9</f>
        <v>890.8</v>
      </c>
      <c r="E120" s="19">
        <f>D120/D106*100</f>
        <v>0.5249925447286811</v>
      </c>
      <c r="F120" s="6" t="e">
        <f t="shared" si="15"/>
        <v>#DIV/0!</v>
      </c>
      <c r="G120" s="6">
        <f t="shared" si="12"/>
        <v>71.207034372502</v>
      </c>
      <c r="H120" s="6">
        <f t="shared" si="16"/>
        <v>-890.8</v>
      </c>
      <c r="I120" s="6">
        <f t="shared" si="14"/>
        <v>360.20000000000005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</f>
        <v>154.9</v>
      </c>
      <c r="E121" s="6"/>
      <c r="F121" s="1" t="e">
        <f>D121/B121*100</f>
        <v>#DIV/0!</v>
      </c>
      <c r="G121" s="1">
        <f t="shared" si="12"/>
        <v>98.0379746835443</v>
      </c>
      <c r="H121" s="1">
        <f t="shared" si="16"/>
        <v>-154.9</v>
      </c>
      <c r="I121" s="1">
        <f t="shared" si="14"/>
        <v>3.0999999999999943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v>2933.8</v>
      </c>
      <c r="D123" s="83">
        <f>21+0.9+174.2+5+11.4+16.5-0.1+809.5+345.2+0.7+692.9+77.6+2.5-0.1+414.9+15+11.4+189.4+137.7-0.1+8.2</f>
        <v>2933.7000000000003</v>
      </c>
      <c r="E123" s="19">
        <f>D123/D106*100</f>
        <v>1.7289746615071082</v>
      </c>
      <c r="F123" s="6" t="e">
        <f t="shared" si="15"/>
        <v>#DIV/0!</v>
      </c>
      <c r="G123" s="6">
        <f t="shared" si="12"/>
        <v>99.99659145136002</v>
      </c>
      <c r="H123" s="6">
        <f t="shared" si="16"/>
        <v>-2933.7000000000003</v>
      </c>
      <c r="I123" s="6">
        <f t="shared" si="14"/>
        <v>0.09999999999990905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0.07655650152700458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0.0011786990227406402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0.05003577351534018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0.4747799663599299</v>
      </c>
      <c r="F127" s="6" t="e">
        <f t="shared" si="15"/>
        <v>#DIV/0!</v>
      </c>
      <c r="G127" s="6">
        <f t="shared" si="12"/>
        <v>97.85011538928703</v>
      </c>
      <c r="H127" s="6">
        <f t="shared" si="16"/>
        <v>-805.6</v>
      </c>
      <c r="I127" s="6">
        <f t="shared" si="14"/>
        <v>17.699999999999932</v>
      </c>
    </row>
    <row r="128" spans="1:9" s="39" customFormat="1" ht="18">
      <c r="A128" s="29" t="s">
        <v>118</v>
      </c>
      <c r="B128" s="81"/>
      <c r="C128" s="51">
        <v>706.8</v>
      </c>
      <c r="D128" s="82">
        <f>698.5+5.6</f>
        <v>704.1</v>
      </c>
      <c r="E128" s="1"/>
      <c r="F128" s="1" t="e">
        <f>D128/B128*100</f>
        <v>#DIV/0!</v>
      </c>
      <c r="G128" s="1">
        <f t="shared" si="12"/>
        <v>99.61799660441427</v>
      </c>
      <c r="H128" s="1">
        <f t="shared" si="16"/>
        <v>-704.1</v>
      </c>
      <c r="I128" s="1">
        <f t="shared" si="14"/>
        <v>2.699999999999932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</f>
        <v>570.3000000000001</v>
      </c>
      <c r="E129" s="19">
        <f>D129/D106*100</f>
        <v>0.3361060263344936</v>
      </c>
      <c r="F129" s="6" t="e">
        <f t="shared" si="15"/>
        <v>#DIV/0!</v>
      </c>
      <c r="G129" s="6">
        <f t="shared" si="12"/>
        <v>87.73846153846155</v>
      </c>
      <c r="H129" s="6">
        <f t="shared" si="16"/>
        <v>-570.3000000000001</v>
      </c>
      <c r="I129" s="6">
        <f t="shared" si="14"/>
        <v>79.69999999999993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</f>
        <v>46.2</v>
      </c>
      <c r="E130" s="1"/>
      <c r="F130" s="1" t="e">
        <f>D130/B130*100</f>
        <v>#DIV/0!</v>
      </c>
      <c r="G130" s="1">
        <f t="shared" si="12"/>
        <v>61.84738955823293</v>
      </c>
      <c r="H130" s="1">
        <f t="shared" si="16"/>
        <v>-46.2</v>
      </c>
      <c r="I130" s="1">
        <f t="shared" si="14"/>
        <v>28.5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0.023161435796853577</v>
      </c>
      <c r="F131" s="6" t="e">
        <f t="shared" si="15"/>
        <v>#DIV/0!</v>
      </c>
      <c r="G131" s="6">
        <f t="shared" si="12"/>
        <v>51.50720838794233</v>
      </c>
      <c r="H131" s="6">
        <f t="shared" si="16"/>
        <v>-39.3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/>
      <c r="C132" s="60">
        <v>220</v>
      </c>
      <c r="D132" s="83"/>
      <c r="E132" s="19">
        <f>D132/D106*100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</f>
        <v>1405.7</v>
      </c>
      <c r="E134" s="19">
        <f>D134/D106*100</f>
        <v>0.828448608133259</v>
      </c>
      <c r="F134" s="6" t="e">
        <f t="shared" si="15"/>
        <v>#DIV/0!</v>
      </c>
      <c r="G134" s="6">
        <f t="shared" si="12"/>
        <v>36.20978336467376</v>
      </c>
      <c r="H134" s="6">
        <f t="shared" si="16"/>
        <v>-1405.7</v>
      </c>
      <c r="I134" s="6">
        <f t="shared" si="14"/>
        <v>2476.3999999999996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</f>
        <v>284.1</v>
      </c>
      <c r="E135" s="19">
        <f>D135/D106*100</f>
        <v>0.16743419618030797</v>
      </c>
      <c r="F135" s="6" t="e">
        <f t="shared" si="15"/>
        <v>#DIV/0!</v>
      </c>
      <c r="G135" s="6">
        <f>D135/C135*100</f>
        <v>76.20708154506438</v>
      </c>
      <c r="H135" s="6">
        <f t="shared" si="16"/>
        <v>-284.1</v>
      </c>
      <c r="I135" s="6">
        <f t="shared" si="14"/>
        <v>88.69999999999999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</f>
        <v>87.49999999999999</v>
      </c>
      <c r="E136" s="1">
        <f>D136/D135*100</f>
        <v>30.799014431538186</v>
      </c>
      <c r="F136" s="1" t="e">
        <f t="shared" si="15"/>
        <v>#DIV/0!</v>
      </c>
      <c r="G136" s="1">
        <f>D136/C136*100</f>
        <v>53.77996312231099</v>
      </c>
      <c r="H136" s="1">
        <f t="shared" si="16"/>
        <v>-87.49999999999999</v>
      </c>
      <c r="I136" s="1">
        <f t="shared" si="14"/>
        <v>75.2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</f>
        <v>933.1</v>
      </c>
      <c r="E137" s="19">
        <f>D137/D106*100</f>
        <v>0.5499220290596457</v>
      </c>
      <c r="F137" s="6" t="e">
        <f t="shared" si="15"/>
        <v>#DIV/0!</v>
      </c>
      <c r="G137" s="6">
        <f t="shared" si="12"/>
        <v>89.59193470955353</v>
      </c>
      <c r="H137" s="6">
        <f t="shared" si="16"/>
        <v>-933.1</v>
      </c>
      <c r="I137" s="6">
        <f t="shared" si="14"/>
        <v>108.39999999999998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87.16107598328155</v>
      </c>
      <c r="F138" s="1" t="e">
        <f aca="true" t="shared" si="17" ref="F138:F146">D138/B138*100</f>
        <v>#DIV/0!</v>
      </c>
      <c r="G138" s="1">
        <f t="shared" si="12"/>
        <v>90.87150837988828</v>
      </c>
      <c r="H138" s="1">
        <f t="shared" si="16"/>
        <v>-813.3000000000001</v>
      </c>
      <c r="I138" s="1">
        <f t="shared" si="14"/>
        <v>81.69999999999993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</f>
        <v>24.9</v>
      </c>
      <c r="E139" s="1">
        <f>D139/D137*100</f>
        <v>2.668524273925624</v>
      </c>
      <c r="F139" s="1" t="e">
        <f t="shared" si="17"/>
        <v>#DIV/0!</v>
      </c>
      <c r="G139" s="1">
        <f>D139/C139*100</f>
        <v>69.55307262569832</v>
      </c>
      <c r="H139" s="1">
        <f t="shared" si="16"/>
        <v>-24.9</v>
      </c>
      <c r="I139" s="1">
        <f t="shared" si="14"/>
        <v>10.899999999999999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0.11786990227406402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1.6071561175068627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</f>
        <v>8522.999999999998</v>
      </c>
      <c r="E142" s="19">
        <f>D142/D106*100</f>
        <v>5.023025885409237</v>
      </c>
      <c r="F142" s="111" t="e">
        <f t="shared" si="17"/>
        <v>#DIV/0!</v>
      </c>
      <c r="G142" s="6">
        <f t="shared" si="12"/>
        <v>57.010033444816045</v>
      </c>
      <c r="H142" s="6">
        <f t="shared" si="16"/>
        <v>-8522.999999999998</v>
      </c>
      <c r="I142" s="6">
        <f t="shared" si="14"/>
        <v>6427.000000000002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</f>
        <v>4389.600000000001</v>
      </c>
      <c r="E143" s="19">
        <f>D143/D106*100</f>
        <v>2.587008615111158</v>
      </c>
      <c r="F143" s="111" t="e">
        <f t="shared" si="17"/>
        <v>#DIV/0!</v>
      </c>
      <c r="G143" s="6">
        <f t="shared" si="12"/>
        <v>85.34930294958295</v>
      </c>
      <c r="H143" s="6">
        <f t="shared" si="16"/>
        <v>-4389.600000000001</v>
      </c>
      <c r="I143" s="6">
        <f t="shared" si="14"/>
        <v>753.4999999999991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4.9363915072378015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0.31718790701950633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</f>
        <v>112506.20000000001</v>
      </c>
      <c r="D146" s="83">
        <f>500.9+20883.8+13804+7506.8+2189.4+1247.6+18786.6+13748.5+10000+5000+2324.4+7494.4+700+880+366.4+133+650+1431+4419.6+999.5-1214.3+130.5+0.1+524</f>
        <v>112506.2</v>
      </c>
      <c r="E146" s="19">
        <f>D146/D106*100</f>
        <v>66.3054739961315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-112506.2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</f>
        <v>20408.200000000004</v>
      </c>
      <c r="E147" s="19">
        <f>D147/D106*100</f>
        <v>12.027562697947769</v>
      </c>
      <c r="F147" s="6" t="e">
        <f t="shared" si="15"/>
        <v>#DIV/0!</v>
      </c>
      <c r="G147" s="6">
        <f t="shared" si="12"/>
        <v>91.66704097307691</v>
      </c>
      <c r="H147" s="6">
        <f t="shared" si="16"/>
        <v>-20408.200000000004</v>
      </c>
      <c r="I147" s="6">
        <f t="shared" si="14"/>
        <v>1855.199999999997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197242.19999999998</v>
      </c>
      <c r="D148" s="60">
        <f>D43+D68+D71+D76+D78+D86+D101+D106+D99+D83+D97</f>
        <v>177495.70700000002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866509.0070000001</v>
      </c>
      <c r="E149" s="38">
        <v>100</v>
      </c>
      <c r="F149" s="3" t="e">
        <f>D149/B149*100</f>
        <v>#DIV/0!</v>
      </c>
      <c r="G149" s="3">
        <f aca="true" t="shared" si="18" ref="G149:G155">D149/C149*100</f>
        <v>87.68988553983014</v>
      </c>
      <c r="H149" s="3">
        <f aca="true" t="shared" si="19" ref="H149:H155">B149-D149</f>
        <v>-866509.0070000001</v>
      </c>
      <c r="I149" s="3">
        <f aca="true" t="shared" si="20" ref="I149:I155">C149-D149</f>
        <v>121642.59299999988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558433.5</v>
      </c>
      <c r="D150" s="67">
        <f>D8+D20+D34+D52+D59+D90+D114+D118+D46+D138+D130</f>
        <v>501110.60000000003</v>
      </c>
      <c r="E150" s="6">
        <f>D150/D149*100</f>
        <v>57.83097416781958</v>
      </c>
      <c r="F150" s="6" t="e">
        <f aca="true" t="shared" si="21" ref="F150:F161">D150/B150*100</f>
        <v>#DIV/0!</v>
      </c>
      <c r="G150" s="6">
        <f t="shared" si="18"/>
        <v>89.73505350234183</v>
      </c>
      <c r="H150" s="6">
        <f t="shared" si="19"/>
        <v>-501110.60000000003</v>
      </c>
      <c r="I150" s="18">
        <f t="shared" si="20"/>
        <v>57322.899999999965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100135.2</v>
      </c>
      <c r="D151" s="68">
        <f>D11+D23+D36+D55+D61+D91+D49+D139+D108+D111+D95+D136</f>
        <v>71163.80000000003</v>
      </c>
      <c r="E151" s="6">
        <f>D151/D149*100</f>
        <v>8.212701705938532</v>
      </c>
      <c r="F151" s="6" t="e">
        <f t="shared" si="21"/>
        <v>#DIV/0!</v>
      </c>
      <c r="G151" s="6">
        <f t="shared" si="18"/>
        <v>71.0677164473632</v>
      </c>
      <c r="H151" s="6">
        <f t="shared" si="19"/>
        <v>-71163.80000000003</v>
      </c>
      <c r="I151" s="18">
        <f t="shared" si="20"/>
        <v>28971.399999999965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26078.3</v>
      </c>
      <c r="D152" s="67">
        <f>D22+D10+D54+D48+D60+D35+D102+D122</f>
        <v>21631.4</v>
      </c>
      <c r="E152" s="6">
        <f>D152/D149*100</f>
        <v>2.496384899089687</v>
      </c>
      <c r="F152" s="6" t="e">
        <f t="shared" si="21"/>
        <v>#DIV/0!</v>
      </c>
      <c r="G152" s="6">
        <f t="shared" si="18"/>
        <v>82.94789154201003</v>
      </c>
      <c r="H152" s="6">
        <f t="shared" si="19"/>
        <v>-21631.4</v>
      </c>
      <c r="I152" s="18">
        <f t="shared" si="20"/>
        <v>4446.899999999998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14806.300000000001</v>
      </c>
      <c r="D153" s="67">
        <f>D12+D24+D103+D62+D38+D92+D128</f>
        <v>11335.8</v>
      </c>
      <c r="E153" s="6">
        <f>D153/D149*100</f>
        <v>1.3082149069917284</v>
      </c>
      <c r="F153" s="6" t="e">
        <f t="shared" si="21"/>
        <v>#DIV/0!</v>
      </c>
      <c r="G153" s="6">
        <f t="shared" si="18"/>
        <v>76.56065323544706</v>
      </c>
      <c r="H153" s="6">
        <f t="shared" si="19"/>
        <v>-11335.8</v>
      </c>
      <c r="I153" s="18">
        <f t="shared" si="20"/>
        <v>3470.500000000002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13534.7</v>
      </c>
      <c r="D154" s="67">
        <f>D9+D21+D47+D53+D121</f>
        <v>12024.699999999997</v>
      </c>
      <c r="E154" s="6">
        <f>D154/D149*100</f>
        <v>1.3877178313046659</v>
      </c>
      <c r="F154" s="6" t="e">
        <f t="shared" si="21"/>
        <v>#DIV/0!</v>
      </c>
      <c r="G154" s="6">
        <f t="shared" si="18"/>
        <v>88.84349117453654</v>
      </c>
      <c r="H154" s="6">
        <f t="shared" si="19"/>
        <v>-12024.699999999997</v>
      </c>
      <c r="I154" s="18">
        <f t="shared" si="20"/>
        <v>1510.0000000000036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275163.6</v>
      </c>
      <c r="D155" s="67">
        <f>D149-D150-D151-D152-D153-D154</f>
        <v>249242.707</v>
      </c>
      <c r="E155" s="6">
        <f>D155/D149*100</f>
        <v>28.764006488855802</v>
      </c>
      <c r="F155" s="6" t="e">
        <f t="shared" si="21"/>
        <v>#DIV/0!</v>
      </c>
      <c r="G155" s="43">
        <f t="shared" si="18"/>
        <v>90.5798248750925</v>
      </c>
      <c r="H155" s="6">
        <f t="shared" si="19"/>
        <v>-249242.707</v>
      </c>
      <c r="I155" s="6">
        <f t="shared" si="20"/>
        <v>25920.892999999982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</f>
        <v>13037.499999999993</v>
      </c>
      <c r="E157" s="15"/>
      <c r="F157" s="6" t="e">
        <f t="shared" si="21"/>
        <v>#DIV/0!</v>
      </c>
      <c r="G157" s="6">
        <f aca="true" t="shared" si="22" ref="G157:G166">D157/C157*100</f>
        <v>50.73667906788497</v>
      </c>
      <c r="H157" s="6">
        <f>B157-D157</f>
        <v>-13037.499999999993</v>
      </c>
      <c r="I157" s="6">
        <f aca="true" t="shared" si="23" ref="I157:I166">C157-D157</f>
        <v>12658.900000000005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</f>
        <v>19467.1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</f>
        <v>11074.400000000001</v>
      </c>
      <c r="E158" s="6"/>
      <c r="F158" s="6" t="e">
        <f t="shared" si="21"/>
        <v>#DIV/0!</v>
      </c>
      <c r="G158" s="6">
        <f t="shared" si="22"/>
        <v>56.8877747584386</v>
      </c>
      <c r="H158" s="6">
        <f aca="true" t="shared" si="24" ref="H158:H165">B158-D158</f>
        <v>-11074.400000000001</v>
      </c>
      <c r="I158" s="6">
        <f t="shared" si="23"/>
        <v>8392.699999999997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</f>
        <v>208218.10000000003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+1019.6+46.9+2956.7</f>
        <v>104842.10000000002</v>
      </c>
      <c r="E159" s="6"/>
      <c r="F159" s="6" t="e">
        <f t="shared" si="21"/>
        <v>#DIV/0!</v>
      </c>
      <c r="G159" s="6">
        <f t="shared" si="22"/>
        <v>50.35205873072513</v>
      </c>
      <c r="H159" s="6">
        <f t="shared" si="24"/>
        <v>-104842.10000000002</v>
      </c>
      <c r="I159" s="6">
        <f t="shared" si="23"/>
        <v>103376.00000000001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</f>
        <v>2449.4</v>
      </c>
      <c r="E160" s="6"/>
      <c r="F160" s="6" t="e">
        <f t="shared" si="21"/>
        <v>#DIV/0!</v>
      </c>
      <c r="G160" s="6">
        <f t="shared" si="22"/>
        <v>92.45112100853024</v>
      </c>
      <c r="H160" s="6">
        <f t="shared" si="24"/>
        <v>-2449.4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</f>
        <v>5626.999999999999</v>
      </c>
      <c r="E161" s="19"/>
      <c r="F161" s="6" t="e">
        <f t="shared" si="21"/>
        <v>#DIV/0!</v>
      </c>
      <c r="G161" s="6">
        <f t="shared" si="22"/>
        <v>41.14086010499071</v>
      </c>
      <c r="H161" s="6">
        <f t="shared" si="24"/>
        <v>-5626.999999999999</v>
      </c>
      <c r="I161" s="6">
        <f t="shared" si="23"/>
        <v>8050.400000000001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 t="e">
        <f>D165/B165*100</f>
        <v>#DIV/0!</v>
      </c>
      <c r="G165" s="6">
        <f t="shared" si="22"/>
        <v>93.4868295865387</v>
      </c>
      <c r="H165" s="6">
        <f t="shared" si="24"/>
        <v>-3439.1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1263216.9000000001</v>
      </c>
      <c r="D166" s="90">
        <f>D149+D157+D161+D162+D158+D165+D164+D159+D163+D160</f>
        <v>1007664.4070000001</v>
      </c>
      <c r="E166" s="25"/>
      <c r="F166" s="3" t="e">
        <f>D166/B166*100</f>
        <v>#DIV/0!</v>
      </c>
      <c r="G166" s="3">
        <f t="shared" si="22"/>
        <v>79.76970597844281</v>
      </c>
      <c r="H166" s="3">
        <f>B166-D166</f>
        <v>-1007664.4070000001</v>
      </c>
      <c r="I166" s="3">
        <f t="shared" si="23"/>
        <v>255552.49300000002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866509.0070000001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866509.0070000001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2015-12-08T06:04:25Z</dcterms:modified>
  <cp:category/>
  <cp:version/>
  <cp:contentType/>
  <cp:contentStatus/>
</cp:coreProperties>
</file>